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STOCKTON\Statistics\Stats calculators\"/>
    </mc:Choice>
  </mc:AlternateContent>
  <xr:revisionPtr revIDLastSave="0" documentId="13_ncr:1_{4AE15AAD-29FA-4687-B50E-3519B0D81451}" xr6:coauthVersionLast="45" xr6:coauthVersionMax="45" xr10:uidLastSave="{00000000-0000-0000-0000-000000000000}"/>
  <bookViews>
    <workbookView xWindow="13005" yWindow="615" windowWidth="15795" windowHeight="149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7" i="1" l="1"/>
  <c r="B89" i="1" l="1"/>
  <c r="B24" i="1" l="1"/>
  <c r="B56" i="1" l="1"/>
  <c r="B64" i="1"/>
  <c r="B45" i="1" l="1"/>
  <c r="B46" i="1" s="1"/>
  <c r="B48" i="1" s="1"/>
  <c r="B25" i="1"/>
  <c r="B27" i="1" s="1"/>
  <c r="B7" i="1"/>
  <c r="B67" i="1" l="1"/>
</calcChain>
</file>

<file path=xl/sharedStrings.xml><?xml version="1.0" encoding="utf-8"?>
<sst xmlns="http://schemas.openxmlformats.org/spreadsheetml/2006/main" count="73" uniqueCount="51">
  <si>
    <t>Partial-Omega-squared</t>
  </si>
  <si>
    <t>Omega Squared (ANOVA, one way)</t>
  </si>
  <si>
    <t>Partial omega Squared (Contrast in ANOVA)</t>
  </si>
  <si>
    <t>INPUT</t>
  </si>
  <si>
    <t>Omega squared</t>
  </si>
  <si>
    <t>Sum of Squares between</t>
  </si>
  <si>
    <t xml:space="preserve">df between </t>
  </si>
  <si>
    <t>Mean square error within</t>
  </si>
  <si>
    <t>Sum of Squares total</t>
  </si>
  <si>
    <t>------------------------------------------------------------------------------------------------------------------------------------------------------------------------------------------------------------</t>
  </si>
  <si>
    <t>F for the contrast</t>
  </si>
  <si>
    <t>Coefficient 1</t>
  </si>
  <si>
    <t>Coefficient 2</t>
  </si>
  <si>
    <t>Coefficient 3</t>
  </si>
  <si>
    <t>Coefficient 4</t>
  </si>
  <si>
    <t xml:space="preserve">Value of the contast </t>
  </si>
  <si>
    <t>Sum of squares for contrast</t>
  </si>
  <si>
    <t>Coefficient 5</t>
  </si>
  <si>
    <t xml:space="preserve">*up to 5 coefficients </t>
  </si>
  <si>
    <t>Mean square within</t>
  </si>
  <si>
    <t>Omega Squared (Contrast in ANOVA)</t>
  </si>
  <si>
    <t xml:space="preserve">Number of groups </t>
  </si>
  <si>
    <t>Omega-squared</t>
  </si>
  <si>
    <t>F statistic ombnibus</t>
  </si>
  <si>
    <t>Omega Squared (2 x 2 between subjects factorial ANOVA)</t>
  </si>
  <si>
    <t>Df for the effect</t>
  </si>
  <si>
    <t>F statistic for the effect</t>
  </si>
  <si>
    <t>Df for the interaction</t>
  </si>
  <si>
    <t>F statistic for the interaction</t>
  </si>
  <si>
    <t>Sample size (total) = abn</t>
  </si>
  <si>
    <t>Numerator</t>
  </si>
  <si>
    <t>Denominator</t>
  </si>
  <si>
    <t>Partial Omega-squared</t>
  </si>
  <si>
    <t>Partial Omega Squared (2 x 2 between subjects factorial ANOVA)</t>
  </si>
  <si>
    <t>Df for the effect (the one you want)</t>
  </si>
  <si>
    <t>Df for the second main effect</t>
  </si>
  <si>
    <t>F statistic for the second main effect</t>
  </si>
  <si>
    <t>F statistic for the effect you want</t>
  </si>
  <si>
    <t xml:space="preserve">Df for the first main effect </t>
  </si>
  <si>
    <t xml:space="preserve">F statistic for the first main effect </t>
  </si>
  <si>
    <t>F statistic</t>
  </si>
  <si>
    <t>Partial Omega squared</t>
  </si>
  <si>
    <t>Partial Omega Squared (repeated measures ANOVA)</t>
  </si>
  <si>
    <t>the variance of the treatment effects relative to the sum of only the error and treatment effects</t>
  </si>
  <si>
    <t>*See Keppel and Wickens p. 165-167</t>
  </si>
  <si>
    <t>n</t>
  </si>
  <si>
    <t>Number of cases in the contrast</t>
  </si>
  <si>
    <t>*See Keppel and Wickens p. 233</t>
  </si>
  <si>
    <t>*See Keppel and Wickens p. 363</t>
  </si>
  <si>
    <t>Number of participants (n)</t>
  </si>
  <si>
    <t>Levels of factor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</si>
</sst>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</cellStyleXfs>
  <cellXfs count="18">
    <xf numFmtId="0" fontId="0" fillId="0" borderId="0" xfId="0"/>
    <xf numFmtId="0" fontId="1" fillId="0" borderId="0" xfId="0" applyFont="1"/>
    <xf numFmtId="0" fontId="5" fillId="0" borderId="0" xfId="0" applyFont="1"/>
    <xf numFmtId="0" fontId="6" fillId="2" borderId="0" xfId="1" applyFont="1"/>
    <xf numFmtId="0" fontId="0" fillId="0" borderId="0" xfId="0" applyFont="1"/>
    <xf numFmtId="0" fontId="4" fillId="4" borderId="2" xfId="3"/>
    <xf numFmtId="0" fontId="7" fillId="4" borderId="2" xfId="3" applyFont="1"/>
    <xf numFmtId="0" fontId="3" fillId="3" borderId="1" xfId="2"/>
    <xf numFmtId="0" fontId="8" fillId="3" borderId="1" xfId="2" applyFont="1"/>
    <xf numFmtId="0" fontId="0" fillId="0" borderId="0" xfId="0" quotePrefix="1"/>
    <xf numFmtId="0" fontId="9" fillId="0" borderId="0" xfId="0" applyFont="1"/>
    <xf numFmtId="0" fontId="10" fillId="0" borderId="0" xfId="0" applyFont="1"/>
    <xf numFmtId="0" fontId="8" fillId="3" borderId="3" xfId="2" applyFont="1" applyBorder="1"/>
    <xf numFmtId="0" fontId="3" fillId="3" borderId="5" xfId="2" applyBorder="1"/>
    <xf numFmtId="0" fontId="6" fillId="2" borderId="4" xfId="1" applyFont="1" applyBorder="1"/>
    <xf numFmtId="0" fontId="8" fillId="3" borderId="4" xfId="2" applyFont="1" applyBorder="1"/>
    <xf numFmtId="0" fontId="8" fillId="3" borderId="6" xfId="2" applyFont="1" applyBorder="1"/>
    <xf numFmtId="0" fontId="11" fillId="2" borderId="0" xfId="1" applyFont="1"/>
  </cellXfs>
  <cellStyles count="4">
    <cellStyle name="Good" xfId="1" builtinId="26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426945</xdr:colOff>
      <xdr:row>1</xdr:row>
      <xdr:rowOff>173131</xdr:rowOff>
    </xdr:from>
    <xdr:to>
      <xdr:col>5</xdr:col>
      <xdr:colOff>2354180</xdr:colOff>
      <xdr:row>6</xdr:row>
      <xdr:rowOff>186943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689EEB-8BF8-46CA-A3D6-707AD66B6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4886" y="374837"/>
          <a:ext cx="3137470" cy="1022341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58</xdr:row>
      <xdr:rowOff>161925</xdr:rowOff>
    </xdr:from>
    <xdr:to>
      <xdr:col>11</xdr:col>
      <xdr:colOff>171450</xdr:colOff>
      <xdr:row>62</xdr:row>
      <xdr:rowOff>125158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1B97EC-2FBA-40E1-8988-CA10FC81B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91200" y="11572875"/>
          <a:ext cx="6934200" cy="763333"/>
        </a:xfrm>
        <a:prstGeom prst="rect">
          <a:avLst/>
        </a:prstGeom>
      </xdr:spPr>
    </xdr:pic>
    <xdr:clientData/>
  </xdr:twoCellAnchor>
  <xdr:twoCellAnchor editAs="oneCell">
    <xdr:from>
      <xdr:col>2</xdr:col>
      <xdr:colOff>443346</xdr:colOff>
      <xdr:row>72</xdr:row>
      <xdr:rowOff>32904</xdr:rowOff>
    </xdr:from>
    <xdr:to>
      <xdr:col>5</xdr:col>
      <xdr:colOff>3296067</xdr:colOff>
      <xdr:row>76</xdr:row>
      <xdr:rowOff>117057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B40105-0A61-4284-A6FA-E360FC3FB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34641" y="14138563"/>
          <a:ext cx="4671131" cy="880789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40</xdr:row>
      <xdr:rowOff>38890</xdr:rowOff>
    </xdr:from>
    <xdr:to>
      <xdr:col>5</xdr:col>
      <xdr:colOff>171450</xdr:colOff>
      <xdr:row>42</xdr:row>
      <xdr:rowOff>38890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14995C-2425-47DD-952C-ED46B9959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62325" y="7906540"/>
          <a:ext cx="1733550" cy="400050"/>
        </a:xfrm>
        <a:prstGeom prst="rect">
          <a:avLst/>
        </a:prstGeom>
      </xdr:spPr>
    </xdr:pic>
    <xdr:clientData/>
  </xdr:twoCellAnchor>
  <xdr:twoCellAnchor editAs="oneCell">
    <xdr:from>
      <xdr:col>5</xdr:col>
      <xdr:colOff>623887</xdr:colOff>
      <xdr:row>40</xdr:row>
      <xdr:rowOff>28575</xdr:rowOff>
    </xdr:from>
    <xdr:to>
      <xdr:col>5</xdr:col>
      <xdr:colOff>3090862</xdr:colOff>
      <xdr:row>43</xdr:row>
      <xdr:rowOff>104775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D5B9824-EB45-4C5B-9530-A7BA09756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48312" y="7896225"/>
          <a:ext cx="2466975" cy="67627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20</xdr:row>
      <xdr:rowOff>171450</xdr:rowOff>
    </xdr:from>
    <xdr:to>
      <xdr:col>5</xdr:col>
      <xdr:colOff>1838325</xdr:colOff>
      <xdr:row>24</xdr:row>
      <xdr:rowOff>161925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62FEF6B-B3D6-4EF7-A4BB-2D9AA4C6D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943475" y="4105275"/>
          <a:ext cx="1819275" cy="790575"/>
        </a:xfrm>
        <a:prstGeom prst="rect">
          <a:avLst/>
        </a:prstGeom>
      </xdr:spPr>
    </xdr:pic>
    <xdr:clientData/>
  </xdr:twoCellAnchor>
  <xdr:twoCellAnchor editAs="oneCell">
    <xdr:from>
      <xdr:col>3</xdr:col>
      <xdr:colOff>526677</xdr:colOff>
      <xdr:row>86</xdr:row>
      <xdr:rowOff>11206</xdr:rowOff>
    </xdr:from>
    <xdr:to>
      <xdr:col>5</xdr:col>
      <xdr:colOff>1359731</xdr:colOff>
      <xdr:row>89</xdr:row>
      <xdr:rowOff>15689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5690777-7085-4B26-B27C-50BDAE5E8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24618" y="17010530"/>
          <a:ext cx="2043289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tabSelected="1" topLeftCell="A63" zoomScale="110" zoomScaleNormal="110" workbookViewId="0">
      <selection activeCell="F81" sqref="F81"/>
    </sheetView>
  </sheetViews>
  <sheetFormatPr defaultRowHeight="15" x14ac:dyDescent="0.25"/>
  <cols>
    <col min="1" max="1" width="37.28515625" customWidth="1"/>
    <col min="6" max="6" width="50.42578125" customWidth="1"/>
  </cols>
  <sheetData>
    <row r="1" spans="1:6" ht="15.75" x14ac:dyDescent="0.25">
      <c r="A1" s="10"/>
      <c r="B1" s="8" t="s">
        <v>3</v>
      </c>
      <c r="F1" s="2" t="s">
        <v>1</v>
      </c>
    </row>
    <row r="2" spans="1:6" ht="15.75" x14ac:dyDescent="0.25">
      <c r="A2" s="3" t="s">
        <v>5</v>
      </c>
      <c r="B2" s="8">
        <v>20</v>
      </c>
    </row>
    <row r="3" spans="1:6" ht="15.75" x14ac:dyDescent="0.25">
      <c r="A3" s="3" t="s">
        <v>6</v>
      </c>
      <c r="B3" s="8">
        <v>2</v>
      </c>
    </row>
    <row r="4" spans="1:6" ht="15.75" x14ac:dyDescent="0.25">
      <c r="A4" s="3" t="s">
        <v>7</v>
      </c>
      <c r="B4" s="8">
        <v>1.2</v>
      </c>
    </row>
    <row r="5" spans="1:6" ht="15.75" x14ac:dyDescent="0.25">
      <c r="A5" s="3" t="s">
        <v>8</v>
      </c>
      <c r="B5" s="8">
        <v>275.87700000000001</v>
      </c>
    </row>
    <row r="6" spans="1:6" ht="15.75" x14ac:dyDescent="0.25">
      <c r="A6" s="11"/>
      <c r="B6" s="10"/>
    </row>
    <row r="7" spans="1:6" ht="15.75" x14ac:dyDescent="0.25">
      <c r="A7" s="6" t="s">
        <v>4</v>
      </c>
      <c r="B7" s="6">
        <f xml:space="preserve"> (B2 - B3*B4)/(B5 + B4)</f>
        <v>6.3520248883884273E-2</v>
      </c>
    </row>
    <row r="10" spans="1:6" x14ac:dyDescent="0.25">
      <c r="A10" s="9" t="s">
        <v>9</v>
      </c>
    </row>
    <row r="15" spans="1:6" ht="15.75" x14ac:dyDescent="0.25">
      <c r="B15" s="8" t="s">
        <v>3</v>
      </c>
    </row>
    <row r="16" spans="1:6" ht="15.75" x14ac:dyDescent="0.25">
      <c r="A16" s="3" t="s">
        <v>46</v>
      </c>
      <c r="B16" s="8">
        <v>123</v>
      </c>
      <c r="F16" s="2" t="s">
        <v>2</v>
      </c>
    </row>
    <row r="17" spans="1:6" ht="15.75" x14ac:dyDescent="0.25">
      <c r="A17" s="3" t="s">
        <v>11</v>
      </c>
      <c r="B17" s="8">
        <v>1</v>
      </c>
      <c r="F17" s="2" t="s">
        <v>18</v>
      </c>
    </row>
    <row r="18" spans="1:6" ht="15.75" x14ac:dyDescent="0.25">
      <c r="A18" s="3" t="s">
        <v>12</v>
      </c>
      <c r="B18" s="8">
        <v>0</v>
      </c>
      <c r="F18" s="2"/>
    </row>
    <row r="19" spans="1:6" ht="15.75" x14ac:dyDescent="0.25">
      <c r="A19" s="3" t="s">
        <v>13</v>
      </c>
      <c r="B19" s="8">
        <v>-1</v>
      </c>
      <c r="F19" s="4" t="s">
        <v>44</v>
      </c>
    </row>
    <row r="20" spans="1:6" ht="15.75" x14ac:dyDescent="0.25">
      <c r="A20" s="3" t="s">
        <v>14</v>
      </c>
      <c r="B20" s="8"/>
      <c r="F20" s="2"/>
    </row>
    <row r="21" spans="1:6" ht="15.75" x14ac:dyDescent="0.25">
      <c r="A21" s="3" t="s">
        <v>17</v>
      </c>
      <c r="B21" s="12"/>
      <c r="F21" s="2"/>
    </row>
    <row r="22" spans="1:6" ht="15.75" x14ac:dyDescent="0.25">
      <c r="A22" s="3" t="s">
        <v>15</v>
      </c>
      <c r="B22" s="7">
        <v>0.7571</v>
      </c>
      <c r="F22" s="2"/>
    </row>
    <row r="23" spans="1:6" ht="15.75" x14ac:dyDescent="0.25">
      <c r="A23" s="3" t="s">
        <v>19</v>
      </c>
      <c r="B23" s="7">
        <v>1.43</v>
      </c>
    </row>
    <row r="24" spans="1:6" ht="15.75" x14ac:dyDescent="0.25">
      <c r="A24" s="6" t="s">
        <v>16</v>
      </c>
      <c r="B24" s="5">
        <f xml:space="preserve"> (B16 * B22^2)/ (B17^2 + B18^2 + B19^2 + B20^2 + B21^2)</f>
        <v>35.251825214999997</v>
      </c>
    </row>
    <row r="25" spans="1:6" ht="15.75" x14ac:dyDescent="0.25">
      <c r="A25" s="6" t="s">
        <v>10</v>
      </c>
      <c r="B25" s="5">
        <f xml:space="preserve"> B24/B23</f>
        <v>24.651626024475522</v>
      </c>
    </row>
    <row r="26" spans="1:6" x14ac:dyDescent="0.25">
      <c r="A26" s="1"/>
    </row>
    <row r="27" spans="1:6" ht="15.75" x14ac:dyDescent="0.25">
      <c r="A27" s="6" t="s">
        <v>0</v>
      </c>
      <c r="B27" s="6">
        <f xml:space="preserve"> (B25 - 1)/(B25 - 1 + B16)</f>
        <v>0.16127762552409863</v>
      </c>
    </row>
    <row r="29" spans="1:6" x14ac:dyDescent="0.25">
      <c r="A29" s="9" t="s">
        <v>9</v>
      </c>
    </row>
    <row r="34" spans="1:6" ht="15.75" x14ac:dyDescent="0.25">
      <c r="B34" s="8" t="s">
        <v>3</v>
      </c>
    </row>
    <row r="35" spans="1:6" ht="15.75" x14ac:dyDescent="0.25">
      <c r="A35" s="3" t="s">
        <v>45</v>
      </c>
      <c r="B35" s="8">
        <v>10</v>
      </c>
      <c r="F35" s="2" t="s">
        <v>20</v>
      </c>
    </row>
    <row r="36" spans="1:6" ht="15.75" x14ac:dyDescent="0.25">
      <c r="A36" s="3" t="s">
        <v>21</v>
      </c>
      <c r="B36" s="8">
        <v>4</v>
      </c>
      <c r="F36" s="2" t="s">
        <v>18</v>
      </c>
    </row>
    <row r="37" spans="1:6" ht="15.75" x14ac:dyDescent="0.25">
      <c r="A37" s="3" t="s">
        <v>23</v>
      </c>
      <c r="B37" s="8">
        <v>10.210000000000001</v>
      </c>
      <c r="F37" s="2"/>
    </row>
    <row r="38" spans="1:6" ht="15.75" x14ac:dyDescent="0.25">
      <c r="A38" s="3" t="s">
        <v>11</v>
      </c>
      <c r="B38" s="8">
        <v>1</v>
      </c>
      <c r="F38" s="4" t="s">
        <v>44</v>
      </c>
    </row>
    <row r="39" spans="1:6" ht="15.75" x14ac:dyDescent="0.25">
      <c r="A39" s="3" t="s">
        <v>12</v>
      </c>
      <c r="B39" s="8">
        <v>-1</v>
      </c>
      <c r="F39" s="2"/>
    </row>
    <row r="40" spans="1:6" ht="15.75" x14ac:dyDescent="0.25">
      <c r="A40" s="3" t="s">
        <v>13</v>
      </c>
      <c r="B40" s="8">
        <v>0</v>
      </c>
      <c r="F40" s="2"/>
    </row>
    <row r="41" spans="1:6" ht="15.75" x14ac:dyDescent="0.25">
      <c r="A41" s="3" t="s">
        <v>14</v>
      </c>
      <c r="B41" s="8">
        <v>0</v>
      </c>
      <c r="F41" s="2"/>
    </row>
    <row r="42" spans="1:6" ht="15.75" x14ac:dyDescent="0.25">
      <c r="A42" s="3" t="s">
        <v>17</v>
      </c>
      <c r="B42" s="12">
        <v>0</v>
      </c>
      <c r="F42" s="2"/>
    </row>
    <row r="43" spans="1:6" ht="15.75" x14ac:dyDescent="0.25">
      <c r="A43" s="3" t="s">
        <v>15</v>
      </c>
      <c r="B43" s="7">
        <v>-4</v>
      </c>
      <c r="F43" s="2"/>
    </row>
    <row r="44" spans="1:6" ht="15.75" x14ac:dyDescent="0.25">
      <c r="A44" s="3" t="s">
        <v>19</v>
      </c>
      <c r="B44" s="7">
        <v>16</v>
      </c>
    </row>
    <row r="45" spans="1:6" ht="15.75" x14ac:dyDescent="0.25">
      <c r="A45" s="6" t="s">
        <v>16</v>
      </c>
      <c r="B45" s="5">
        <f xml:space="preserve"> (B35 * B43^2)/ (B38^2 + B39^2 + B40^2 + B41^2 + B42^2)</f>
        <v>80</v>
      </c>
    </row>
    <row r="46" spans="1:6" ht="15.75" x14ac:dyDescent="0.25">
      <c r="A46" s="6" t="s">
        <v>10</v>
      </c>
      <c r="B46" s="5">
        <f xml:space="preserve"> B45/B44</f>
        <v>5</v>
      </c>
    </row>
    <row r="47" spans="1:6" x14ac:dyDescent="0.25">
      <c r="A47" s="1"/>
    </row>
    <row r="48" spans="1:6" ht="15.75" x14ac:dyDescent="0.25">
      <c r="A48" s="6" t="s">
        <v>22</v>
      </c>
      <c r="B48" s="6">
        <f>(B46-1)/((B36-1)*(B37-1)+( B36*B35))</f>
        <v>5.9145349696880088E-2</v>
      </c>
    </row>
    <row r="52" spans="1:6" x14ac:dyDescent="0.25">
      <c r="A52" s="9" t="s">
        <v>9</v>
      </c>
    </row>
    <row r="53" spans="1:6" x14ac:dyDescent="0.25">
      <c r="A53" s="9"/>
      <c r="B53" s="13" t="s">
        <v>3</v>
      </c>
    </row>
    <row r="54" spans="1:6" ht="15.75" x14ac:dyDescent="0.25">
      <c r="A54" s="14" t="s">
        <v>34</v>
      </c>
      <c r="B54" s="15">
        <v>1</v>
      </c>
    </row>
    <row r="55" spans="1:6" ht="15.75" x14ac:dyDescent="0.25">
      <c r="A55" s="14" t="s">
        <v>37</v>
      </c>
      <c r="B55" s="15">
        <v>9.5410000000000004</v>
      </c>
      <c r="F55" s="2" t="s">
        <v>24</v>
      </c>
    </row>
    <row r="56" spans="1:6" ht="15.75" x14ac:dyDescent="0.25">
      <c r="A56" s="6" t="s">
        <v>30</v>
      </c>
      <c r="B56" s="6">
        <f xml:space="preserve"> B54*(B55-1)</f>
        <v>8.5410000000000004</v>
      </c>
      <c r="F56" s="2"/>
    </row>
    <row r="57" spans="1:6" ht="15.75" x14ac:dyDescent="0.25">
      <c r="A57" s="3" t="s">
        <v>38</v>
      </c>
      <c r="B57" s="16">
        <v>1</v>
      </c>
    </row>
    <row r="58" spans="1:6" ht="15.75" x14ac:dyDescent="0.25">
      <c r="A58" s="3" t="s">
        <v>39</v>
      </c>
      <c r="B58" s="8">
        <v>9.5410000000000004</v>
      </c>
    </row>
    <row r="59" spans="1:6" ht="15.75" x14ac:dyDescent="0.25">
      <c r="A59" s="3" t="s">
        <v>35</v>
      </c>
      <c r="B59" s="8">
        <v>1</v>
      </c>
    </row>
    <row r="60" spans="1:6" ht="15.75" x14ac:dyDescent="0.25">
      <c r="A60" s="3" t="s">
        <v>36</v>
      </c>
      <c r="B60" s="8">
        <v>19.353999999999999</v>
      </c>
    </row>
    <row r="61" spans="1:6" ht="15.75" x14ac:dyDescent="0.25">
      <c r="A61" s="3" t="s">
        <v>27</v>
      </c>
      <c r="B61" s="8">
        <v>1</v>
      </c>
    </row>
    <row r="62" spans="1:6" ht="15.75" x14ac:dyDescent="0.25">
      <c r="A62" s="3" t="s">
        <v>28</v>
      </c>
      <c r="B62" s="8">
        <v>6.7709999999999999</v>
      </c>
    </row>
    <row r="63" spans="1:6" ht="15.75" x14ac:dyDescent="0.25">
      <c r="A63" s="3" t="s">
        <v>29</v>
      </c>
      <c r="B63" s="8">
        <v>30</v>
      </c>
    </row>
    <row r="64" spans="1:6" ht="15.75" x14ac:dyDescent="0.25">
      <c r="A64" s="6" t="s">
        <v>31</v>
      </c>
      <c r="B64" s="6">
        <f xml:space="preserve"> B57*(B58-1) + B59*(B60-1) + B61*(B62-1) + B63</f>
        <v>62.665999999999997</v>
      </c>
    </row>
    <row r="66" spans="1:6" x14ac:dyDescent="0.25">
      <c r="F66" s="4" t="s">
        <v>47</v>
      </c>
    </row>
    <row r="67" spans="1:6" ht="15.75" x14ac:dyDescent="0.25">
      <c r="A67" s="6" t="s">
        <v>22</v>
      </c>
      <c r="B67" s="6">
        <f xml:space="preserve"> B56/B64</f>
        <v>0.13629400312769285</v>
      </c>
    </row>
    <row r="70" spans="1:6" x14ac:dyDescent="0.25">
      <c r="A70" s="9" t="s">
        <v>9</v>
      </c>
    </row>
    <row r="71" spans="1:6" x14ac:dyDescent="0.25">
      <c r="F71" s="2" t="s">
        <v>33</v>
      </c>
    </row>
    <row r="72" spans="1:6" x14ac:dyDescent="0.25">
      <c r="B72" s="7" t="s">
        <v>3</v>
      </c>
    </row>
    <row r="73" spans="1:6" ht="15.75" x14ac:dyDescent="0.25">
      <c r="A73" s="3" t="s">
        <v>25</v>
      </c>
      <c r="B73" s="7">
        <v>2</v>
      </c>
    </row>
    <row r="74" spans="1:6" ht="15.75" x14ac:dyDescent="0.25">
      <c r="A74" s="3" t="s">
        <v>26</v>
      </c>
      <c r="B74" s="7">
        <v>20.065000000000001</v>
      </c>
    </row>
    <row r="75" spans="1:6" ht="15.75" x14ac:dyDescent="0.25">
      <c r="A75" s="3" t="s">
        <v>29</v>
      </c>
      <c r="B75" s="7">
        <v>48</v>
      </c>
    </row>
    <row r="76" spans="1:6" ht="15.75" x14ac:dyDescent="0.25">
      <c r="A76" s="11"/>
    </row>
    <row r="77" spans="1:6" ht="15.75" x14ac:dyDescent="0.25">
      <c r="A77" s="6" t="s">
        <v>32</v>
      </c>
      <c r="B77" s="6">
        <f xml:space="preserve"> (B73*(B74 - 1))/ (B73*(B74 - 1) + B75)</f>
        <v>0.44270289097875309</v>
      </c>
    </row>
    <row r="83" spans="1:6" x14ac:dyDescent="0.25">
      <c r="A83" s="9" t="s">
        <v>9</v>
      </c>
    </row>
    <row r="84" spans="1:6" ht="15.75" x14ac:dyDescent="0.25">
      <c r="A84" s="10"/>
      <c r="B84" s="8" t="s">
        <v>3</v>
      </c>
      <c r="F84" s="2" t="s">
        <v>42</v>
      </c>
    </row>
    <row r="85" spans="1:6" ht="15.75" x14ac:dyDescent="0.25">
      <c r="A85" s="17" t="s">
        <v>50</v>
      </c>
      <c r="B85" s="8">
        <v>3</v>
      </c>
      <c r="F85" t="s">
        <v>43</v>
      </c>
    </row>
    <row r="86" spans="1:6" ht="15.75" x14ac:dyDescent="0.25">
      <c r="A86" s="17" t="s">
        <v>40</v>
      </c>
      <c r="B86" s="8">
        <v>116.476</v>
      </c>
    </row>
    <row r="87" spans="1:6" ht="15.75" x14ac:dyDescent="0.25">
      <c r="A87" s="17" t="s">
        <v>49</v>
      </c>
      <c r="B87" s="8">
        <v>69</v>
      </c>
    </row>
    <row r="88" spans="1:6" ht="15.75" x14ac:dyDescent="0.25">
      <c r="A88" s="10"/>
      <c r="B88" s="10"/>
    </row>
    <row r="89" spans="1:6" ht="15.75" x14ac:dyDescent="0.25">
      <c r="A89" s="6" t="s">
        <v>41</v>
      </c>
      <c r="B89" s="6">
        <f xml:space="preserve"> ((B85-1) * (B86-1))/((B85-1) * (B86-1) + B87*B85)</f>
        <v>0.52734546251644021</v>
      </c>
    </row>
    <row r="93" spans="1:6" x14ac:dyDescent="0.25">
      <c r="F93" s="4" t="s">
        <v>48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JoJo</cp:lastModifiedBy>
  <dcterms:created xsi:type="dcterms:W3CDTF">2014-02-04T04:38:53Z</dcterms:created>
  <dcterms:modified xsi:type="dcterms:W3CDTF">2020-03-22T21:25:26Z</dcterms:modified>
</cp:coreProperties>
</file>